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a.jha\Desktop\SOP data\FY 2017-18\ER\"/>
    </mc:Choice>
  </mc:AlternateContent>
  <bookViews>
    <workbookView xWindow="0" yWindow="0" windowWidth="20490" windowHeight="7755" activeTab="1"/>
  </bookViews>
  <sheets>
    <sheet name="Apl'-June17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C45" i="2"/>
  <c r="C30" i="2"/>
  <c r="C29" i="2"/>
  <c r="C14" i="2"/>
  <c r="C13" i="2"/>
  <c r="C44" i="2"/>
  <c r="C43" i="2"/>
  <c r="C42" i="2"/>
  <c r="C41" i="2"/>
  <c r="C40" i="2"/>
  <c r="C39" i="2"/>
  <c r="C28" i="2"/>
  <c r="C27" i="2"/>
  <c r="C26" i="2"/>
  <c r="C25" i="2"/>
  <c r="C24" i="2"/>
  <c r="C23" i="2"/>
  <c r="C12" i="2"/>
  <c r="C11" i="2"/>
  <c r="C10" i="2"/>
  <c r="C9" i="2"/>
  <c r="C8" i="2"/>
  <c r="C7" i="2"/>
  <c r="J58" i="1" l="1"/>
  <c r="I58" i="1"/>
  <c r="H58" i="1"/>
  <c r="G58" i="1"/>
  <c r="F58" i="1"/>
  <c r="E58" i="1"/>
  <c r="D58" i="1"/>
  <c r="C58" i="1"/>
  <c r="O56" i="1"/>
  <c r="N56" i="1"/>
  <c r="M56" i="1"/>
  <c r="P56" i="1" s="1"/>
  <c r="Q56" i="1" s="1"/>
  <c r="L56" i="1"/>
  <c r="K56" i="1"/>
  <c r="P55" i="1"/>
  <c r="Q55" i="1" s="1"/>
  <c r="O55" i="1"/>
  <c r="N55" i="1"/>
  <c r="M55" i="1"/>
  <c r="L55" i="1"/>
  <c r="K55" i="1"/>
  <c r="O54" i="1"/>
  <c r="O58" i="1" s="1"/>
  <c r="N54" i="1"/>
  <c r="M54" i="1"/>
  <c r="L54" i="1"/>
  <c r="K54" i="1"/>
  <c r="O53" i="1"/>
  <c r="P53" i="1" s="1"/>
  <c r="Q53" i="1" s="1"/>
  <c r="N53" i="1"/>
  <c r="M53" i="1"/>
  <c r="L53" i="1"/>
  <c r="K53" i="1"/>
  <c r="O52" i="1"/>
  <c r="N52" i="1"/>
  <c r="M52" i="1"/>
  <c r="P52" i="1" s="1"/>
  <c r="Q52" i="1" s="1"/>
  <c r="L52" i="1"/>
  <c r="L58" i="1" s="1"/>
  <c r="K52" i="1"/>
  <c r="K58" i="1" s="1"/>
  <c r="P51" i="1"/>
  <c r="Q51" i="1" s="1"/>
  <c r="O51" i="1"/>
  <c r="N51" i="1"/>
  <c r="M51" i="1"/>
  <c r="O50" i="1"/>
  <c r="N50" i="1"/>
  <c r="M50" i="1"/>
  <c r="P50" i="1" s="1"/>
  <c r="Q50" i="1" s="1"/>
  <c r="O49" i="1"/>
  <c r="P49" i="1" s="1"/>
  <c r="N49" i="1"/>
  <c r="M49" i="1"/>
  <c r="M58" i="1" s="1"/>
  <c r="J36" i="1"/>
  <c r="I36" i="1"/>
  <c r="H36" i="1"/>
  <c r="G36" i="1"/>
  <c r="F36" i="1"/>
  <c r="E36" i="1"/>
  <c r="D36" i="1"/>
  <c r="C36" i="1"/>
  <c r="O34" i="1"/>
  <c r="P34" i="1" s="1"/>
  <c r="Q34" i="1" s="1"/>
  <c r="N34" i="1"/>
  <c r="M34" i="1"/>
  <c r="L34" i="1"/>
  <c r="K34" i="1"/>
  <c r="O33" i="1"/>
  <c r="P33" i="1" s="1"/>
  <c r="Q33" i="1" s="1"/>
  <c r="N33" i="1"/>
  <c r="M33" i="1"/>
  <c r="L33" i="1"/>
  <c r="K33" i="1"/>
  <c r="O32" i="1"/>
  <c r="P32" i="1" s="1"/>
  <c r="Q32" i="1" s="1"/>
  <c r="N32" i="1"/>
  <c r="M32" i="1"/>
  <c r="L32" i="1"/>
  <c r="K32" i="1"/>
  <c r="P31" i="1"/>
  <c r="Q31" i="1" s="1"/>
  <c r="O31" i="1"/>
  <c r="N31" i="1"/>
  <c r="M31" i="1"/>
  <c r="L31" i="1"/>
  <c r="L36" i="1" s="1"/>
  <c r="K31" i="1"/>
  <c r="O30" i="1"/>
  <c r="P30" i="1" s="1"/>
  <c r="Q30" i="1" s="1"/>
  <c r="N30" i="1"/>
  <c r="M30" i="1"/>
  <c r="L30" i="1"/>
  <c r="K30" i="1"/>
  <c r="K36" i="1" s="1"/>
  <c r="O29" i="1"/>
  <c r="N29" i="1"/>
  <c r="M29" i="1"/>
  <c r="P29" i="1" s="1"/>
  <c r="Q29" i="1" s="1"/>
  <c r="O28" i="1"/>
  <c r="P28" i="1" s="1"/>
  <c r="Q28" i="1" s="1"/>
  <c r="N28" i="1"/>
  <c r="M28" i="1"/>
  <c r="P27" i="1"/>
  <c r="O27" i="1"/>
  <c r="O36" i="1" s="1"/>
  <c r="N27" i="1"/>
  <c r="M27" i="1"/>
  <c r="M36" i="1" s="1"/>
  <c r="J15" i="1"/>
  <c r="I15" i="1"/>
  <c r="H15" i="1"/>
  <c r="G15" i="1"/>
  <c r="F15" i="1"/>
  <c r="E15" i="1"/>
  <c r="D15" i="1"/>
  <c r="C15" i="1"/>
  <c r="O13" i="1"/>
  <c r="P13" i="1" s="1"/>
  <c r="Q13" i="1" s="1"/>
  <c r="N13" i="1"/>
  <c r="M13" i="1"/>
  <c r="L13" i="1"/>
  <c r="K13" i="1"/>
  <c r="P12" i="1"/>
  <c r="Q12" i="1" s="1"/>
  <c r="O12" i="1"/>
  <c r="N12" i="1"/>
  <c r="M12" i="1"/>
  <c r="L12" i="1"/>
  <c r="K12" i="1"/>
  <c r="O11" i="1"/>
  <c r="P11" i="1" s="1"/>
  <c r="Q11" i="1" s="1"/>
  <c r="N11" i="1"/>
  <c r="M11" i="1"/>
  <c r="L11" i="1"/>
  <c r="K11" i="1"/>
  <c r="O10" i="1"/>
  <c r="P10" i="1" s="1"/>
  <c r="Q10" i="1" s="1"/>
  <c r="N10" i="1"/>
  <c r="M10" i="1"/>
  <c r="L10" i="1"/>
  <c r="K10" i="1"/>
  <c r="O9" i="1"/>
  <c r="P9" i="1" s="1"/>
  <c r="Q9" i="1" s="1"/>
  <c r="N9" i="1"/>
  <c r="M9" i="1"/>
  <c r="L9" i="1"/>
  <c r="L15" i="1" s="1"/>
  <c r="K9" i="1"/>
  <c r="K15" i="1" s="1"/>
  <c r="P8" i="1"/>
  <c r="Q8" i="1" s="1"/>
  <c r="O8" i="1"/>
  <c r="N8" i="1"/>
  <c r="M8" i="1"/>
  <c r="O7" i="1"/>
  <c r="P7" i="1" s="1"/>
  <c r="Q7" i="1" s="1"/>
  <c r="N7" i="1"/>
  <c r="M7" i="1"/>
  <c r="O6" i="1"/>
  <c r="P6" i="1" s="1"/>
  <c r="N6" i="1"/>
  <c r="M6" i="1"/>
  <c r="M15" i="1" s="1"/>
  <c r="Q6" i="1" l="1"/>
  <c r="Q15" i="1" s="1"/>
  <c r="P15" i="1"/>
  <c r="Q49" i="1"/>
  <c r="P36" i="1"/>
  <c r="C39" i="1" s="1"/>
  <c r="C40" i="1" s="1"/>
  <c r="O15" i="1"/>
  <c r="Q27" i="1"/>
  <c r="Q36" i="1" s="1"/>
  <c r="P54" i="1"/>
  <c r="Q54" i="1" s="1"/>
  <c r="Q58" i="1" l="1"/>
  <c r="C18" i="1"/>
  <c r="C19" i="1" s="1"/>
  <c r="P58" i="1"/>
  <c r="C61" i="1" s="1"/>
  <c r="C62" i="1" s="1"/>
</calcChain>
</file>

<file path=xl/sharedStrings.xml><?xml version="1.0" encoding="utf-8"?>
<sst xmlns="http://schemas.openxmlformats.org/spreadsheetml/2006/main" count="153" uniqueCount="45">
  <si>
    <t>APRIL</t>
  </si>
  <si>
    <t>Availability Calculation for the month of  April 17 for Powerlink Lines in ER</t>
  </si>
  <si>
    <t>Element Name</t>
  </si>
  <si>
    <t>Attributable to PL</t>
  </si>
  <si>
    <t>Attributable to Others</t>
  </si>
  <si>
    <t>Act of God/Grid Incident</t>
  </si>
  <si>
    <t>Outage Under the Category of Deemed available</t>
  </si>
  <si>
    <t>Total Outage</t>
  </si>
  <si>
    <t>Ti</t>
  </si>
  <si>
    <t>TNAi</t>
  </si>
  <si>
    <t>Wi (SIL*Ckt Km)</t>
  </si>
  <si>
    <t>Wi(Ti-TNAi)/Ti</t>
  </si>
  <si>
    <t>100*Wi(Ti-TNAi)/(Ti*Wi)</t>
  </si>
  <si>
    <t>Hrs</t>
  </si>
  <si>
    <t>Mins</t>
  </si>
  <si>
    <t>Min</t>
  </si>
  <si>
    <t>400 KV NSLG-KSNE-I</t>
  </si>
  <si>
    <t>400 KV NSLG-KSNE- II</t>
  </si>
  <si>
    <t>400 KV KSNE-NPRN-I</t>
  </si>
  <si>
    <t>400 KV KSNE-NPRN-II</t>
  </si>
  <si>
    <t>400 KV NPRN-MUZ-I</t>
  </si>
  <si>
    <t>400 KV NPRN-MUZ-II</t>
  </si>
  <si>
    <t>220 KV MUZ-KANTI-I</t>
  </si>
  <si>
    <t>220 KV MUZ-KANTI-II</t>
  </si>
  <si>
    <t>Availability</t>
  </si>
  <si>
    <t>%</t>
  </si>
  <si>
    <t>MAY</t>
  </si>
  <si>
    <t>Availability Calculation for the month of  May 17 for Powerlink Lines in ER</t>
  </si>
  <si>
    <t>JUNE</t>
  </si>
  <si>
    <t>Availability Calculation for the month of  June 17 for Powerlink Lines in ER</t>
  </si>
  <si>
    <t>a.         Intra-regional element - ER</t>
  </si>
  <si>
    <t>S.NO.</t>
  </si>
  <si>
    <t>ELEMENT NAME</t>
  </si>
  <si>
    <t>ELEMENT WISE AVAILABILITY ACHIEVED</t>
  </si>
  <si>
    <t>TARGET AVAILABILITY AS PER SOP</t>
  </si>
  <si>
    <t>TRANSMISSION LINES</t>
  </si>
  <si>
    <t>400kV  NSLG-NPRN-III</t>
  </si>
  <si>
    <t>400kV  NSLG-NPRN-IV</t>
  </si>
  <si>
    <t>400kV  NPRN-MUZ-1</t>
  </si>
  <si>
    <t>400kV  NPRN-MUZ-II</t>
  </si>
  <si>
    <t>MUZ-KANTI(BSEB)-I</t>
  </si>
  <si>
    <t>MUZ-KANTI(BSEB)-II</t>
  </si>
  <si>
    <t>AVAILABILITY INDEX FOR Apr -2017</t>
  </si>
  <si>
    <t>AVAILABILITY INDEX FOR May -2017</t>
  </si>
  <si>
    <t>AVAILABILITY INDEX FOR June 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</si>
</sst>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/>
    <xf numFmtId="2" fontId="3" fillId="0" borderId="1" xfId="0" applyNumberFormat="1" applyFont="1" applyFill="1" applyBorder="1"/>
    <xf numFmtId="0" fontId="3" fillId="2" borderId="1" xfId="0" applyFont="1" applyFill="1" applyBorder="1"/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0" fontId="5" fillId="0" borderId="1" xfId="0" applyFont="1" applyFill="1" applyBorder="1"/>
    <xf numFmtId="165" fontId="5" fillId="0" borderId="1" xfId="0" applyNumberFormat="1" applyFont="1" applyFill="1" applyBorder="1"/>
    <xf numFmtId="0" fontId="5" fillId="0" borderId="0" xfId="0" applyFont="1"/>
    <xf numFmtId="0" fontId="3" fillId="0" borderId="4" xfId="0" applyFont="1" applyFill="1" applyBorder="1"/>
    <xf numFmtId="166" fontId="3" fillId="0" borderId="0" xfId="0" applyNumberFormat="1" applyFont="1"/>
    <xf numFmtId="0" fontId="5" fillId="0" borderId="0" xfId="0" applyFont="1" applyAlignment="1">
      <alignment horizontal="right"/>
    </xf>
    <xf numFmtId="165" fontId="5" fillId="0" borderId="0" xfId="0" applyNumberFormat="1" applyFont="1"/>
    <xf numFmtId="0" fontId="1" fillId="0" borderId="0" xfId="0" applyFont="1" applyFill="1"/>
    <xf numFmtId="166" fontId="3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165" fontId="5" fillId="0" borderId="0" xfId="0" applyNumberFormat="1" applyFont="1" applyFill="1"/>
    <xf numFmtId="0" fontId="6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1" fontId="7" fillId="0" borderId="0" xfId="1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10" fontId="8" fillId="0" borderId="1" xfId="3" applyNumberFormat="1" applyFont="1" applyBorder="1"/>
    <xf numFmtId="9" fontId="8" fillId="0" borderId="1" xfId="0" applyNumberFormat="1" applyFont="1" applyBorder="1"/>
    <xf numFmtId="0" fontId="9" fillId="0" borderId="1" xfId="2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_powerlink_avl(1) - ER" xfId="1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90" zoomScaleNormal="90" workbookViewId="0">
      <selection activeCell="B1" sqref="B1"/>
    </sheetView>
  </sheetViews>
  <sheetFormatPr defaultRowHeight="15" x14ac:dyDescent="0.25"/>
  <cols>
    <col min="1" max="1" width="5.7109375" style="4" customWidth="1"/>
    <col min="2" max="2" width="24" customWidth="1"/>
    <col min="3" max="3" width="10.28515625" customWidth="1"/>
    <col min="9" max="9" width="9.5703125" customWidth="1"/>
    <col min="11" max="12" width="0" hidden="1" customWidth="1"/>
    <col min="15" max="15" width="10.7109375" customWidth="1"/>
    <col min="16" max="16" width="10.42578125" bestFit="1" customWidth="1"/>
    <col min="17" max="17" width="12.42578125" customWidth="1"/>
    <col min="20" max="20" width="12.140625" customWidth="1"/>
    <col min="21" max="21" width="21" customWidth="1"/>
    <col min="34" max="34" width="10.7109375" customWidth="1"/>
    <col min="35" max="35" width="9.140625" customWidth="1"/>
  </cols>
  <sheetData>
    <row r="1" spans="2:17" s="1" customFormat="1" x14ac:dyDescent="0.25"/>
    <row r="2" spans="2:17" s="4" customFormat="1" x14ac:dyDescent="0.25">
      <c r="B2" s="2" t="s">
        <v>0</v>
      </c>
      <c r="C2" s="3"/>
      <c r="F2" s="5" t="s">
        <v>1</v>
      </c>
      <c r="G2" s="5"/>
      <c r="K2" s="6"/>
      <c r="L2" s="6"/>
      <c r="M2" s="3"/>
      <c r="N2" s="3"/>
      <c r="O2" s="3"/>
      <c r="P2" s="3"/>
      <c r="Q2" s="7">
        <v>2017</v>
      </c>
    </row>
    <row r="3" spans="2:17" s="4" customFormat="1" x14ac:dyDescent="0.25"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3"/>
      <c r="N3" s="3"/>
      <c r="O3" s="3"/>
      <c r="P3" s="3"/>
      <c r="Q3" s="3"/>
    </row>
    <row r="4" spans="2:17" s="4" customFormat="1" ht="28.9" customHeight="1" x14ac:dyDescent="0.25">
      <c r="B4" s="9" t="s">
        <v>2</v>
      </c>
      <c r="C4" s="31" t="s">
        <v>3</v>
      </c>
      <c r="D4" s="31"/>
      <c r="E4" s="31" t="s">
        <v>4</v>
      </c>
      <c r="F4" s="31"/>
      <c r="G4" s="31" t="s">
        <v>5</v>
      </c>
      <c r="H4" s="31"/>
      <c r="I4" s="31" t="s">
        <v>6</v>
      </c>
      <c r="J4" s="31"/>
      <c r="K4" s="32" t="s">
        <v>7</v>
      </c>
      <c r="L4" s="33"/>
      <c r="M4" s="10" t="s">
        <v>8</v>
      </c>
      <c r="N4" s="11" t="s">
        <v>9</v>
      </c>
      <c r="O4" s="11" t="s">
        <v>10</v>
      </c>
      <c r="P4" s="11" t="s">
        <v>11</v>
      </c>
      <c r="Q4" s="11" t="s">
        <v>12</v>
      </c>
    </row>
    <row r="5" spans="2:17" s="4" customFormat="1" x14ac:dyDescent="0.25">
      <c r="B5" s="9"/>
      <c r="C5" s="12" t="s">
        <v>13</v>
      </c>
      <c r="D5" s="12" t="s">
        <v>14</v>
      </c>
      <c r="E5" s="12" t="s">
        <v>13</v>
      </c>
      <c r="F5" s="12" t="s">
        <v>14</v>
      </c>
      <c r="G5" s="12" t="s">
        <v>13</v>
      </c>
      <c r="H5" s="12" t="s">
        <v>14</v>
      </c>
      <c r="I5" s="9" t="s">
        <v>13</v>
      </c>
      <c r="J5" s="9" t="s">
        <v>15</v>
      </c>
      <c r="K5" s="9" t="s">
        <v>13</v>
      </c>
      <c r="L5" s="9" t="s">
        <v>15</v>
      </c>
      <c r="M5" s="12" t="s">
        <v>13</v>
      </c>
      <c r="N5" s="12" t="s">
        <v>13</v>
      </c>
      <c r="O5" s="9"/>
      <c r="P5" s="9"/>
      <c r="Q5" s="9"/>
    </row>
    <row r="6" spans="2:17" s="4" customFormat="1" x14ac:dyDescent="0.25">
      <c r="B6" s="9" t="s">
        <v>16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13"/>
      <c r="L6" s="13"/>
      <c r="M6" s="9">
        <f t="shared" ref="M6:M13" si="0">(30*24-E6-G6-((F6+H6)/60))</f>
        <v>720</v>
      </c>
      <c r="N6" s="14">
        <f t="shared" ref="N6:N13" si="1">C6+D6/60</f>
        <v>0</v>
      </c>
      <c r="O6" s="15">
        <f>687*93.288</f>
        <v>64088.856</v>
      </c>
      <c r="P6" s="16">
        <f t="shared" ref="P6:P13" si="2">O6*(M6-N6)/M6</f>
        <v>64088.856</v>
      </c>
      <c r="Q6" s="17">
        <f t="shared" ref="Q6:Q13" si="3">100*P6/O6</f>
        <v>100</v>
      </c>
    </row>
    <row r="7" spans="2:17" s="4" customFormat="1" x14ac:dyDescent="0.25">
      <c r="B7" s="9" t="s">
        <v>17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f t="shared" si="0"/>
        <v>720</v>
      </c>
      <c r="N7" s="14">
        <f t="shared" si="1"/>
        <v>0</v>
      </c>
      <c r="O7" s="15">
        <f>687*93.288</f>
        <v>64088.856</v>
      </c>
      <c r="P7" s="16">
        <f t="shared" si="2"/>
        <v>64088.856</v>
      </c>
      <c r="Q7" s="17">
        <f t="shared" si="3"/>
        <v>100</v>
      </c>
    </row>
    <row r="8" spans="2:17" s="4" customFormat="1" x14ac:dyDescent="0.25">
      <c r="B8" s="9" t="s">
        <v>18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3"/>
      <c r="L8" s="13"/>
      <c r="M8" s="9">
        <f t="shared" si="0"/>
        <v>720</v>
      </c>
      <c r="N8" s="14">
        <f t="shared" si="1"/>
        <v>0</v>
      </c>
      <c r="O8" s="15">
        <f>687*66.002</f>
        <v>45343.373999999996</v>
      </c>
      <c r="P8" s="16">
        <f t="shared" si="2"/>
        <v>45343.373999999996</v>
      </c>
      <c r="Q8" s="17">
        <f t="shared" si="3"/>
        <v>100</v>
      </c>
    </row>
    <row r="9" spans="2:17" s="4" customFormat="1" x14ac:dyDescent="0.25">
      <c r="B9" s="9" t="s">
        <v>19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3">
        <f t="shared" ref="K9:L13" si="4">C9+E9+G9+I9</f>
        <v>0</v>
      </c>
      <c r="L9" s="13">
        <f t="shared" si="4"/>
        <v>0</v>
      </c>
      <c r="M9" s="9">
        <f t="shared" si="0"/>
        <v>720</v>
      </c>
      <c r="N9" s="14">
        <f t="shared" si="1"/>
        <v>0</v>
      </c>
      <c r="O9" s="15">
        <f>687*66.002</f>
        <v>45343.373999999996</v>
      </c>
      <c r="P9" s="16">
        <f t="shared" si="2"/>
        <v>45343.373999999996</v>
      </c>
      <c r="Q9" s="17">
        <f t="shared" si="3"/>
        <v>100</v>
      </c>
    </row>
    <row r="10" spans="2:17" s="4" customFormat="1" x14ac:dyDescent="0.25"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3">
        <f t="shared" si="4"/>
        <v>0</v>
      </c>
      <c r="L10" s="13">
        <f t="shared" si="4"/>
        <v>0</v>
      </c>
      <c r="M10" s="9">
        <f t="shared" si="0"/>
        <v>720</v>
      </c>
      <c r="N10" s="14">
        <f t="shared" si="1"/>
        <v>0</v>
      </c>
      <c r="O10" s="15">
        <f>527*238.531</f>
        <v>125705.837</v>
      </c>
      <c r="P10" s="16">
        <f t="shared" si="2"/>
        <v>125705.837</v>
      </c>
      <c r="Q10" s="17">
        <f t="shared" si="3"/>
        <v>100</v>
      </c>
    </row>
    <row r="11" spans="2:17" s="4" customFormat="1" x14ac:dyDescent="0.25">
      <c r="B11" s="9" t="s">
        <v>21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3">
        <f t="shared" si="4"/>
        <v>0</v>
      </c>
      <c r="L11" s="13">
        <f t="shared" si="4"/>
        <v>0</v>
      </c>
      <c r="M11" s="9">
        <f t="shared" si="0"/>
        <v>720</v>
      </c>
      <c r="N11" s="14">
        <f t="shared" si="1"/>
        <v>0</v>
      </c>
      <c r="O11" s="15">
        <f>527*238.531</f>
        <v>125705.837</v>
      </c>
      <c r="P11" s="16">
        <f t="shared" si="2"/>
        <v>125705.837</v>
      </c>
      <c r="Q11" s="17">
        <f t="shared" si="3"/>
        <v>100</v>
      </c>
    </row>
    <row r="12" spans="2:17" s="4" customFormat="1" x14ac:dyDescent="0.25">
      <c r="B12" s="9" t="s">
        <v>22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3">
        <f t="shared" si="4"/>
        <v>0</v>
      </c>
      <c r="L12" s="13">
        <f t="shared" si="4"/>
        <v>0</v>
      </c>
      <c r="M12" s="9">
        <f t="shared" si="0"/>
        <v>720</v>
      </c>
      <c r="N12" s="14">
        <f t="shared" si="1"/>
        <v>0</v>
      </c>
      <c r="O12" s="15">
        <f>132*24.05</f>
        <v>3174.6</v>
      </c>
      <c r="P12" s="16">
        <f t="shared" si="2"/>
        <v>3174.6</v>
      </c>
      <c r="Q12" s="17">
        <f t="shared" si="3"/>
        <v>100</v>
      </c>
    </row>
    <row r="13" spans="2:17" s="4" customFormat="1" x14ac:dyDescent="0.25">
      <c r="B13" s="9" t="s">
        <v>23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3">
        <f t="shared" si="4"/>
        <v>0</v>
      </c>
      <c r="L13" s="13">
        <f t="shared" si="4"/>
        <v>0</v>
      </c>
      <c r="M13" s="9">
        <f t="shared" si="0"/>
        <v>720</v>
      </c>
      <c r="N13" s="14">
        <f t="shared" si="1"/>
        <v>0</v>
      </c>
      <c r="O13" s="15">
        <f>132*24.05</f>
        <v>3174.6</v>
      </c>
      <c r="P13" s="16">
        <f t="shared" si="2"/>
        <v>3174.6</v>
      </c>
      <c r="Q13" s="17">
        <f t="shared" si="3"/>
        <v>100</v>
      </c>
    </row>
    <row r="14" spans="2:17" s="4" customFormat="1" x14ac:dyDescent="0.25">
      <c r="B14" s="9"/>
      <c r="C14" s="9"/>
      <c r="D14" s="9"/>
      <c r="E14" s="9"/>
      <c r="F14" s="9"/>
      <c r="G14" s="9"/>
      <c r="H14" s="9"/>
      <c r="I14" s="9"/>
      <c r="J14" s="9"/>
      <c r="K14" s="13"/>
      <c r="L14" s="13"/>
      <c r="M14" s="9"/>
      <c r="N14" s="9"/>
      <c r="O14" s="9"/>
      <c r="P14" s="9"/>
      <c r="Q14" s="9"/>
    </row>
    <row r="15" spans="2:17" s="20" customFormat="1" x14ac:dyDescent="0.25">
      <c r="B15" s="18"/>
      <c r="C15" s="18">
        <f t="shared" ref="C15:L15" si="5">SUM(C6:C14)</f>
        <v>0</v>
      </c>
      <c r="D15" s="18">
        <f t="shared" si="5"/>
        <v>0</v>
      </c>
      <c r="E15" s="18">
        <f t="shared" si="5"/>
        <v>0</v>
      </c>
      <c r="F15" s="18">
        <f t="shared" si="5"/>
        <v>0</v>
      </c>
      <c r="G15" s="18">
        <f t="shared" si="5"/>
        <v>0</v>
      </c>
      <c r="H15" s="18">
        <f t="shared" si="5"/>
        <v>0</v>
      </c>
      <c r="I15" s="18">
        <f t="shared" si="5"/>
        <v>0</v>
      </c>
      <c r="J15" s="18">
        <f t="shared" si="5"/>
        <v>0</v>
      </c>
      <c r="K15" s="18">
        <f t="shared" si="5"/>
        <v>0</v>
      </c>
      <c r="L15" s="18">
        <f t="shared" si="5"/>
        <v>0</v>
      </c>
      <c r="M15" s="18">
        <f>SUM(M6:M13)</f>
        <v>5760</v>
      </c>
      <c r="N15" s="18"/>
      <c r="O15" s="18">
        <f>SUM(O6:O13)</f>
        <v>476625.33399999997</v>
      </c>
      <c r="P15" s="18">
        <f>SUM(P6:P13)</f>
        <v>476625.33399999997</v>
      </c>
      <c r="Q15" s="19">
        <f>SUM(Q6:Q13)</f>
        <v>800</v>
      </c>
    </row>
    <row r="16" spans="2:17" s="4" customFormat="1" x14ac:dyDescent="0.25">
      <c r="B16" s="2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4" customForma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s="4" customFormat="1" x14ac:dyDescent="0.25">
      <c r="B18" s="4" t="s">
        <v>24</v>
      </c>
      <c r="C18" s="22">
        <f>P15/O15</f>
        <v>1</v>
      </c>
    </row>
    <row r="19" spans="1:17" s="4" customFormat="1" x14ac:dyDescent="0.25">
      <c r="A19" s="23" t="s">
        <v>25</v>
      </c>
      <c r="B19" s="20" t="s">
        <v>24</v>
      </c>
      <c r="C19" s="24">
        <f>C18*100</f>
        <v>100</v>
      </c>
    </row>
    <row r="20" spans="1:17" s="1" customFormat="1" x14ac:dyDescent="0.25"/>
    <row r="21" spans="1:17" s="1" customFormat="1" x14ac:dyDescent="0.25"/>
    <row r="22" spans="1:17" s="1" customFormat="1" x14ac:dyDescent="0.25"/>
    <row r="23" spans="1:17" s="4" customFormat="1" x14ac:dyDescent="0.25">
      <c r="B23" s="2" t="s">
        <v>26</v>
      </c>
      <c r="C23" s="3"/>
      <c r="F23" s="5" t="s">
        <v>27</v>
      </c>
      <c r="G23" s="5"/>
      <c r="K23" s="6"/>
      <c r="L23" s="6"/>
      <c r="M23" s="3"/>
      <c r="N23" s="3"/>
      <c r="O23" s="3"/>
      <c r="P23" s="3"/>
      <c r="Q23" s="7">
        <v>2017</v>
      </c>
    </row>
    <row r="24" spans="1:17" s="4" customFormat="1" x14ac:dyDescent="0.25">
      <c r="B24" s="3"/>
      <c r="C24" s="3"/>
      <c r="D24" s="3"/>
      <c r="E24" s="3"/>
      <c r="F24" s="3"/>
      <c r="G24" s="3"/>
      <c r="H24" s="3"/>
      <c r="I24" s="8"/>
      <c r="J24" s="8"/>
      <c r="K24" s="8"/>
      <c r="L24" s="8"/>
      <c r="M24" s="3"/>
      <c r="N24" s="3"/>
      <c r="O24" s="3"/>
      <c r="P24" s="3"/>
      <c r="Q24" s="3"/>
    </row>
    <row r="25" spans="1:17" s="4" customFormat="1" ht="28.9" customHeight="1" x14ac:dyDescent="0.25">
      <c r="B25" s="9" t="s">
        <v>2</v>
      </c>
      <c r="C25" s="31" t="s">
        <v>3</v>
      </c>
      <c r="D25" s="31"/>
      <c r="E25" s="31" t="s">
        <v>4</v>
      </c>
      <c r="F25" s="31"/>
      <c r="G25" s="31" t="s">
        <v>5</v>
      </c>
      <c r="H25" s="31"/>
      <c r="I25" s="31" t="s">
        <v>6</v>
      </c>
      <c r="J25" s="31"/>
      <c r="K25" s="32" t="s">
        <v>7</v>
      </c>
      <c r="L25" s="33"/>
      <c r="M25" s="10" t="s">
        <v>8</v>
      </c>
      <c r="N25" s="11" t="s">
        <v>9</v>
      </c>
      <c r="O25" s="11" t="s">
        <v>10</v>
      </c>
      <c r="P25" s="11" t="s">
        <v>11</v>
      </c>
      <c r="Q25" s="11" t="s">
        <v>12</v>
      </c>
    </row>
    <row r="26" spans="1:17" s="4" customFormat="1" x14ac:dyDescent="0.25">
      <c r="B26" s="9"/>
      <c r="C26" s="12" t="s">
        <v>13</v>
      </c>
      <c r="D26" s="12" t="s">
        <v>14</v>
      </c>
      <c r="E26" s="12" t="s">
        <v>13</v>
      </c>
      <c r="F26" s="12" t="s">
        <v>14</v>
      </c>
      <c r="G26" s="12" t="s">
        <v>13</v>
      </c>
      <c r="H26" s="12" t="s">
        <v>14</v>
      </c>
      <c r="I26" s="9" t="s">
        <v>13</v>
      </c>
      <c r="J26" s="9" t="s">
        <v>15</v>
      </c>
      <c r="K26" s="9" t="s">
        <v>13</v>
      </c>
      <c r="L26" s="9" t="s">
        <v>15</v>
      </c>
      <c r="M26" s="12" t="s">
        <v>13</v>
      </c>
      <c r="N26" s="12" t="s">
        <v>13</v>
      </c>
      <c r="O26" s="9"/>
      <c r="P26" s="9"/>
      <c r="Q26" s="9"/>
    </row>
    <row r="27" spans="1:17" s="4" customFormat="1" x14ac:dyDescent="0.25">
      <c r="B27" s="9" t="s">
        <v>16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3"/>
      <c r="L27" s="13"/>
      <c r="M27" s="16">
        <f t="shared" ref="M27:M34" si="6">(31*24-E27-G27-((F27+H27)/60))</f>
        <v>744</v>
      </c>
      <c r="N27" s="14">
        <f t="shared" ref="N27:N34" si="7">C27+D27/60</f>
        <v>0</v>
      </c>
      <c r="O27" s="15">
        <f>687*93.288</f>
        <v>64088.856</v>
      </c>
      <c r="P27" s="16">
        <f t="shared" ref="P27:P34" si="8">O27*(M27-N27)/M27</f>
        <v>64088.856</v>
      </c>
      <c r="Q27" s="17">
        <f t="shared" ref="Q27:Q34" si="9">100*P27/O27</f>
        <v>100</v>
      </c>
    </row>
    <row r="28" spans="1:17" s="4" customFormat="1" x14ac:dyDescent="0.25">
      <c r="B28" s="9" t="s">
        <v>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6">
        <f t="shared" si="6"/>
        <v>744</v>
      </c>
      <c r="N28" s="14">
        <f t="shared" si="7"/>
        <v>0</v>
      </c>
      <c r="O28" s="15">
        <f>687*93.288</f>
        <v>64088.856</v>
      </c>
      <c r="P28" s="16">
        <f t="shared" si="8"/>
        <v>64088.856</v>
      </c>
      <c r="Q28" s="17">
        <f t="shared" si="9"/>
        <v>100</v>
      </c>
    </row>
    <row r="29" spans="1:17" s="4" customFormat="1" x14ac:dyDescent="0.25">
      <c r="B29" s="9" t="s">
        <v>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3"/>
      <c r="L29" s="13"/>
      <c r="M29" s="16">
        <f t="shared" si="6"/>
        <v>744</v>
      </c>
      <c r="N29" s="14">
        <f t="shared" si="7"/>
        <v>0</v>
      </c>
      <c r="O29" s="15">
        <f>687*66.002</f>
        <v>45343.373999999996</v>
      </c>
      <c r="P29" s="16">
        <f t="shared" si="8"/>
        <v>45343.373999999996</v>
      </c>
      <c r="Q29" s="17">
        <f t="shared" si="9"/>
        <v>100</v>
      </c>
    </row>
    <row r="30" spans="1:17" s="4" customFormat="1" x14ac:dyDescent="0.25">
      <c r="B30" s="9" t="s">
        <v>19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3">
        <f t="shared" ref="K30:L34" si="10">C30+E30+G30+I30</f>
        <v>0</v>
      </c>
      <c r="L30" s="13">
        <f t="shared" si="10"/>
        <v>0</v>
      </c>
      <c r="M30" s="16">
        <f t="shared" si="6"/>
        <v>744</v>
      </c>
      <c r="N30" s="14">
        <f t="shared" si="7"/>
        <v>0</v>
      </c>
      <c r="O30" s="15">
        <f>687*66.002</f>
        <v>45343.373999999996</v>
      </c>
      <c r="P30" s="16">
        <f t="shared" si="8"/>
        <v>45343.373999999996</v>
      </c>
      <c r="Q30" s="17">
        <f t="shared" si="9"/>
        <v>100</v>
      </c>
    </row>
    <row r="31" spans="1:17" s="4" customFormat="1" x14ac:dyDescent="0.25">
      <c r="B31" s="9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3">
        <f t="shared" si="10"/>
        <v>0</v>
      </c>
      <c r="L31" s="13">
        <f t="shared" si="10"/>
        <v>0</v>
      </c>
      <c r="M31" s="16">
        <f t="shared" si="6"/>
        <v>744</v>
      </c>
      <c r="N31" s="14">
        <f t="shared" si="7"/>
        <v>0</v>
      </c>
      <c r="O31" s="15">
        <f>527*238.531</f>
        <v>125705.837</v>
      </c>
      <c r="P31" s="16">
        <f t="shared" si="8"/>
        <v>125705.837</v>
      </c>
      <c r="Q31" s="17">
        <f t="shared" si="9"/>
        <v>100</v>
      </c>
    </row>
    <row r="32" spans="1:17" s="4" customFormat="1" x14ac:dyDescent="0.25">
      <c r="B32" s="9" t="s">
        <v>21</v>
      </c>
      <c r="C32" s="9">
        <v>0</v>
      </c>
      <c r="D32" s="9">
        <v>0</v>
      </c>
      <c r="E32" s="9">
        <v>8</v>
      </c>
      <c r="F32" s="9">
        <v>18</v>
      </c>
      <c r="G32" s="9">
        <v>0</v>
      </c>
      <c r="H32" s="9">
        <v>0</v>
      </c>
      <c r="I32" s="9">
        <v>0</v>
      </c>
      <c r="J32" s="9">
        <v>0</v>
      </c>
      <c r="K32" s="13">
        <f t="shared" si="10"/>
        <v>8</v>
      </c>
      <c r="L32" s="13">
        <f t="shared" si="10"/>
        <v>18</v>
      </c>
      <c r="M32" s="16">
        <f t="shared" si="6"/>
        <v>735.7</v>
      </c>
      <c r="N32" s="14">
        <f t="shared" si="7"/>
        <v>0</v>
      </c>
      <c r="O32" s="15">
        <f>527*238.531</f>
        <v>125705.837</v>
      </c>
      <c r="P32" s="16">
        <f t="shared" si="8"/>
        <v>125705.837</v>
      </c>
      <c r="Q32" s="17">
        <f t="shared" si="9"/>
        <v>100</v>
      </c>
    </row>
    <row r="33" spans="1:18" s="4" customFormat="1" x14ac:dyDescent="0.25">
      <c r="B33" s="9" t="s">
        <v>22</v>
      </c>
      <c r="C33" s="9">
        <v>0</v>
      </c>
      <c r="D33" s="9">
        <v>0</v>
      </c>
      <c r="E33" s="9">
        <v>1</v>
      </c>
      <c r="F33" s="9">
        <v>57</v>
      </c>
      <c r="G33" s="9">
        <v>0</v>
      </c>
      <c r="H33" s="9">
        <v>0</v>
      </c>
      <c r="I33" s="9">
        <v>0</v>
      </c>
      <c r="J33" s="9">
        <v>0</v>
      </c>
      <c r="K33" s="13">
        <f t="shared" si="10"/>
        <v>1</v>
      </c>
      <c r="L33" s="13">
        <f t="shared" si="10"/>
        <v>57</v>
      </c>
      <c r="M33" s="16">
        <f t="shared" si="6"/>
        <v>742.05</v>
      </c>
      <c r="N33" s="14">
        <f t="shared" si="7"/>
        <v>0</v>
      </c>
      <c r="O33" s="15">
        <f>132*24.05</f>
        <v>3174.6</v>
      </c>
      <c r="P33" s="16">
        <f t="shared" si="8"/>
        <v>3174.6</v>
      </c>
      <c r="Q33" s="17">
        <f t="shared" si="9"/>
        <v>100</v>
      </c>
    </row>
    <row r="34" spans="1:18" s="4" customFormat="1" x14ac:dyDescent="0.25">
      <c r="B34" s="9" t="s">
        <v>23</v>
      </c>
      <c r="C34" s="9">
        <v>0</v>
      </c>
      <c r="D34" s="9">
        <v>0</v>
      </c>
      <c r="E34" s="9">
        <v>1</v>
      </c>
      <c r="F34" s="9">
        <v>7</v>
      </c>
      <c r="G34" s="9">
        <v>0</v>
      </c>
      <c r="H34" s="9">
        <v>0</v>
      </c>
      <c r="I34" s="9">
        <v>0</v>
      </c>
      <c r="J34" s="9">
        <v>0</v>
      </c>
      <c r="K34" s="13">
        <f t="shared" si="10"/>
        <v>1</v>
      </c>
      <c r="L34" s="13">
        <f t="shared" si="10"/>
        <v>7</v>
      </c>
      <c r="M34" s="16">
        <f t="shared" si="6"/>
        <v>742.88333333333333</v>
      </c>
      <c r="N34" s="14">
        <f t="shared" si="7"/>
        <v>0</v>
      </c>
      <c r="O34" s="15">
        <f>132*24.05</f>
        <v>3174.6</v>
      </c>
      <c r="P34" s="16">
        <f t="shared" si="8"/>
        <v>3174.5999999999995</v>
      </c>
      <c r="Q34" s="17">
        <f t="shared" si="9"/>
        <v>99.999999999999986</v>
      </c>
    </row>
    <row r="35" spans="1:18" s="4" customFormat="1" x14ac:dyDescent="0.25">
      <c r="B35" s="9"/>
      <c r="C35" s="9"/>
      <c r="D35" s="9"/>
      <c r="E35" s="9"/>
      <c r="F35" s="9"/>
      <c r="G35" s="9"/>
      <c r="H35" s="9"/>
      <c r="I35" s="9"/>
      <c r="J35" s="9"/>
      <c r="K35" s="13"/>
      <c r="L35" s="13"/>
      <c r="M35" s="9"/>
      <c r="N35" s="9"/>
      <c r="O35" s="9"/>
      <c r="P35" s="9"/>
      <c r="Q35" s="9"/>
    </row>
    <row r="36" spans="1:18" s="20" customFormat="1" x14ac:dyDescent="0.25">
      <c r="B36" s="18"/>
      <c r="C36" s="18">
        <f t="shared" ref="C36:L36" si="11">SUM(C27:C35)</f>
        <v>0</v>
      </c>
      <c r="D36" s="18">
        <f t="shared" si="11"/>
        <v>0</v>
      </c>
      <c r="E36" s="18">
        <f t="shared" si="11"/>
        <v>10</v>
      </c>
      <c r="F36" s="18">
        <f t="shared" si="11"/>
        <v>82</v>
      </c>
      <c r="G36" s="18">
        <f t="shared" si="11"/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8">
        <f t="shared" si="11"/>
        <v>10</v>
      </c>
      <c r="L36" s="18">
        <f t="shared" si="11"/>
        <v>82</v>
      </c>
      <c r="M36" s="18">
        <f>SUM(M27:M34)</f>
        <v>5940.6333333333332</v>
      </c>
      <c r="N36" s="18"/>
      <c r="O36" s="18">
        <f>SUM(O27:O34)</f>
        <v>476625.33399999997</v>
      </c>
      <c r="P36" s="18">
        <f>SUM(P27:P34)</f>
        <v>476625.33399999997</v>
      </c>
      <c r="Q36" s="19">
        <f>SUM(Q27:Q34)</f>
        <v>800</v>
      </c>
    </row>
    <row r="37" spans="1:18" s="4" customFormat="1" x14ac:dyDescent="0.25">
      <c r="B37" s="2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8" s="4" customForma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8" s="4" customFormat="1" x14ac:dyDescent="0.25">
      <c r="B39" s="4" t="s">
        <v>24</v>
      </c>
      <c r="C39" s="22">
        <f>P36/O36</f>
        <v>1</v>
      </c>
    </row>
    <row r="40" spans="1:18" s="4" customFormat="1" x14ac:dyDescent="0.25">
      <c r="A40" s="23" t="s">
        <v>25</v>
      </c>
      <c r="B40" s="20" t="s">
        <v>24</v>
      </c>
      <c r="C40" s="24">
        <f>C39*100</f>
        <v>100</v>
      </c>
    </row>
    <row r="41" spans="1:18" s="4" customFormat="1" x14ac:dyDescent="0.25"/>
    <row r="42" spans="1:18" s="1" customFormat="1" x14ac:dyDescent="0.25"/>
    <row r="43" spans="1:18" s="1" customFormat="1" x14ac:dyDescent="0.25"/>
    <row r="44" spans="1:18" s="1" customForma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s="4" customFormat="1" x14ac:dyDescent="0.25">
      <c r="A45" s="8"/>
      <c r="B45" s="2" t="s">
        <v>28</v>
      </c>
      <c r="C45" s="3"/>
      <c r="D45" s="8"/>
      <c r="E45" s="8"/>
      <c r="F45" s="8"/>
      <c r="G45" s="5" t="s">
        <v>29</v>
      </c>
      <c r="H45" s="8"/>
      <c r="I45" s="8"/>
      <c r="J45" s="8"/>
      <c r="K45" s="6"/>
      <c r="L45" s="6"/>
      <c r="M45" s="3"/>
      <c r="N45" s="3"/>
      <c r="O45" s="3"/>
      <c r="P45" s="3"/>
      <c r="Q45" s="7">
        <v>2017</v>
      </c>
      <c r="R45" s="8"/>
    </row>
    <row r="46" spans="1:18" s="4" customFormat="1" x14ac:dyDescent="0.25">
      <c r="A46" s="8"/>
      <c r="B46" s="3"/>
      <c r="C46" s="3"/>
      <c r="D46" s="3"/>
      <c r="E46" s="3"/>
      <c r="F46" s="3"/>
      <c r="G46" s="3"/>
      <c r="H46" s="3"/>
      <c r="I46" s="8"/>
      <c r="J46" s="8"/>
      <c r="K46" s="8"/>
      <c r="L46" s="8"/>
      <c r="M46" s="3"/>
      <c r="N46" s="3"/>
      <c r="O46" s="3"/>
      <c r="P46" s="3"/>
      <c r="Q46" s="3"/>
      <c r="R46" s="8"/>
    </row>
    <row r="47" spans="1:18" s="4" customFormat="1" ht="28.9" customHeight="1" x14ac:dyDescent="0.25">
      <c r="A47" s="8"/>
      <c r="B47" s="9" t="s">
        <v>2</v>
      </c>
      <c r="C47" s="31" t="s">
        <v>3</v>
      </c>
      <c r="D47" s="31"/>
      <c r="E47" s="31" t="s">
        <v>4</v>
      </c>
      <c r="F47" s="31"/>
      <c r="G47" s="31" t="s">
        <v>5</v>
      </c>
      <c r="H47" s="31"/>
      <c r="I47" s="31" t="s">
        <v>6</v>
      </c>
      <c r="J47" s="31"/>
      <c r="K47" s="32" t="s">
        <v>7</v>
      </c>
      <c r="L47" s="33"/>
      <c r="M47" s="10" t="s">
        <v>8</v>
      </c>
      <c r="N47" s="11" t="s">
        <v>9</v>
      </c>
      <c r="O47" s="11" t="s">
        <v>10</v>
      </c>
      <c r="P47" s="11" t="s">
        <v>11</v>
      </c>
      <c r="Q47" s="11" t="s">
        <v>12</v>
      </c>
      <c r="R47" s="8"/>
    </row>
    <row r="48" spans="1:18" s="4" customFormat="1" x14ac:dyDescent="0.25">
      <c r="A48" s="8"/>
      <c r="B48" s="9"/>
      <c r="C48" s="12" t="s">
        <v>13</v>
      </c>
      <c r="D48" s="12" t="s">
        <v>14</v>
      </c>
      <c r="E48" s="12" t="s">
        <v>13</v>
      </c>
      <c r="F48" s="12" t="s">
        <v>14</v>
      </c>
      <c r="G48" s="12" t="s">
        <v>13</v>
      </c>
      <c r="H48" s="12" t="s">
        <v>14</v>
      </c>
      <c r="I48" s="9" t="s">
        <v>13</v>
      </c>
      <c r="J48" s="9" t="s">
        <v>15</v>
      </c>
      <c r="K48" s="9" t="s">
        <v>13</v>
      </c>
      <c r="L48" s="9" t="s">
        <v>15</v>
      </c>
      <c r="M48" s="12" t="s">
        <v>13</v>
      </c>
      <c r="N48" s="12" t="s">
        <v>13</v>
      </c>
      <c r="O48" s="9"/>
      <c r="P48" s="9"/>
      <c r="Q48" s="9"/>
      <c r="R48" s="8"/>
    </row>
    <row r="49" spans="1:18" s="4" customFormat="1" x14ac:dyDescent="0.25">
      <c r="A49" s="8"/>
      <c r="B49" s="9" t="s">
        <v>16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3"/>
      <c r="L49" s="13"/>
      <c r="M49" s="16">
        <f t="shared" ref="M49:M56" si="12">(30*24-E49-G49-((F49+H49)/60))</f>
        <v>720</v>
      </c>
      <c r="N49" s="14">
        <f t="shared" ref="N49:N56" si="13">C49+D49/60</f>
        <v>0</v>
      </c>
      <c r="O49" s="9">
        <f>687*93.288</f>
        <v>64088.856</v>
      </c>
      <c r="P49" s="16">
        <f t="shared" ref="P49:P56" si="14">O49*(M49-N49)/M49</f>
        <v>64088.856</v>
      </c>
      <c r="Q49" s="17">
        <f t="shared" ref="Q49:Q56" si="15">100*P49/O49</f>
        <v>100</v>
      </c>
      <c r="R49" s="8"/>
    </row>
    <row r="50" spans="1:18" s="4" customFormat="1" x14ac:dyDescent="0.25">
      <c r="A50" s="8"/>
      <c r="B50" s="9" t="s">
        <v>17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6">
        <f t="shared" si="12"/>
        <v>720</v>
      </c>
      <c r="N50" s="14">
        <f t="shared" si="13"/>
        <v>0</v>
      </c>
      <c r="O50" s="9">
        <f>687*93.288</f>
        <v>64088.856</v>
      </c>
      <c r="P50" s="16">
        <f t="shared" si="14"/>
        <v>64088.856</v>
      </c>
      <c r="Q50" s="17">
        <f t="shared" si="15"/>
        <v>100</v>
      </c>
      <c r="R50" s="8"/>
    </row>
    <row r="51" spans="1:18" s="4" customFormat="1" x14ac:dyDescent="0.25">
      <c r="A51" s="8"/>
      <c r="B51" s="9" t="s">
        <v>18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3"/>
      <c r="L51" s="13"/>
      <c r="M51" s="16">
        <f t="shared" si="12"/>
        <v>720</v>
      </c>
      <c r="N51" s="14">
        <f t="shared" si="13"/>
        <v>0</v>
      </c>
      <c r="O51" s="9">
        <f>687*66.002</f>
        <v>45343.373999999996</v>
      </c>
      <c r="P51" s="16">
        <f t="shared" si="14"/>
        <v>45343.373999999996</v>
      </c>
      <c r="Q51" s="17">
        <f t="shared" si="15"/>
        <v>100</v>
      </c>
      <c r="R51" s="8"/>
    </row>
    <row r="52" spans="1:18" s="4" customFormat="1" x14ac:dyDescent="0.25">
      <c r="A52" s="8"/>
      <c r="B52" s="9" t="s">
        <v>19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13">
        <f t="shared" ref="K52:L56" si="16">C52+E52+G52+I52</f>
        <v>0</v>
      </c>
      <c r="L52" s="13">
        <f t="shared" si="16"/>
        <v>0</v>
      </c>
      <c r="M52" s="16">
        <f t="shared" si="12"/>
        <v>720</v>
      </c>
      <c r="N52" s="14">
        <f t="shared" si="13"/>
        <v>0</v>
      </c>
      <c r="O52" s="9">
        <f>687*66.002</f>
        <v>45343.373999999996</v>
      </c>
      <c r="P52" s="16">
        <f t="shared" si="14"/>
        <v>45343.373999999996</v>
      </c>
      <c r="Q52" s="17">
        <f t="shared" si="15"/>
        <v>100</v>
      </c>
      <c r="R52" s="8"/>
    </row>
    <row r="53" spans="1:18" s="4" customFormat="1" x14ac:dyDescent="0.25">
      <c r="A53" s="8"/>
      <c r="B53" s="9" t="s">
        <v>20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13">
        <f t="shared" si="16"/>
        <v>0</v>
      </c>
      <c r="L53" s="13">
        <f t="shared" si="16"/>
        <v>0</v>
      </c>
      <c r="M53" s="16">
        <f t="shared" si="12"/>
        <v>720</v>
      </c>
      <c r="N53" s="14">
        <f t="shared" si="13"/>
        <v>0</v>
      </c>
      <c r="O53" s="9">
        <f>527*238.531</f>
        <v>125705.837</v>
      </c>
      <c r="P53" s="16">
        <f t="shared" si="14"/>
        <v>125705.837</v>
      </c>
      <c r="Q53" s="17">
        <f t="shared" si="15"/>
        <v>100</v>
      </c>
      <c r="R53" s="8"/>
    </row>
    <row r="54" spans="1:18" s="4" customFormat="1" x14ac:dyDescent="0.25">
      <c r="A54" s="8"/>
      <c r="B54" s="9" t="s">
        <v>21</v>
      </c>
      <c r="C54" s="9">
        <v>6</v>
      </c>
      <c r="D54" s="9">
        <v>34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13">
        <f t="shared" si="16"/>
        <v>6</v>
      </c>
      <c r="L54" s="13">
        <f t="shared" si="16"/>
        <v>34</v>
      </c>
      <c r="M54" s="16">
        <f t="shared" si="12"/>
        <v>720</v>
      </c>
      <c r="N54" s="14">
        <f t="shared" si="13"/>
        <v>6.5666666666666664</v>
      </c>
      <c r="O54" s="9">
        <f>527*238.531</f>
        <v>125705.837</v>
      </c>
      <c r="P54" s="16">
        <f t="shared" si="14"/>
        <v>124559.35320884259</v>
      </c>
      <c r="Q54" s="17">
        <f t="shared" si="15"/>
        <v>99.087962962962962</v>
      </c>
      <c r="R54" s="8"/>
    </row>
    <row r="55" spans="1:18" s="4" customFormat="1" x14ac:dyDescent="0.25">
      <c r="A55" s="8"/>
      <c r="B55" s="9" t="s">
        <v>22</v>
      </c>
      <c r="C55" s="9">
        <v>0</v>
      </c>
      <c r="D55" s="9">
        <v>0</v>
      </c>
      <c r="E55" s="9">
        <v>0</v>
      </c>
      <c r="F55" s="9">
        <v>38</v>
      </c>
      <c r="G55" s="9">
        <v>0</v>
      </c>
      <c r="H55" s="9">
        <v>0</v>
      </c>
      <c r="I55" s="9">
        <v>0</v>
      </c>
      <c r="J55" s="9">
        <v>0</v>
      </c>
      <c r="K55" s="13">
        <f t="shared" si="16"/>
        <v>0</v>
      </c>
      <c r="L55" s="13">
        <f t="shared" si="16"/>
        <v>38</v>
      </c>
      <c r="M55" s="16">
        <f t="shared" si="12"/>
        <v>719.36666666666667</v>
      </c>
      <c r="N55" s="14">
        <f t="shared" si="13"/>
        <v>0</v>
      </c>
      <c r="O55" s="9">
        <f>132*24.05</f>
        <v>3174.6</v>
      </c>
      <c r="P55" s="16">
        <f t="shared" si="14"/>
        <v>3174.6</v>
      </c>
      <c r="Q55" s="17">
        <f t="shared" si="15"/>
        <v>100</v>
      </c>
      <c r="R55" s="8"/>
    </row>
    <row r="56" spans="1:18" s="4" customFormat="1" x14ac:dyDescent="0.25">
      <c r="A56" s="8"/>
      <c r="B56" s="9" t="s">
        <v>23</v>
      </c>
      <c r="C56" s="9">
        <v>0</v>
      </c>
      <c r="D56" s="9">
        <v>0</v>
      </c>
      <c r="E56" s="9">
        <v>0</v>
      </c>
      <c r="F56" s="9">
        <v>52</v>
      </c>
      <c r="G56" s="9">
        <v>0</v>
      </c>
      <c r="H56" s="9">
        <v>0</v>
      </c>
      <c r="I56" s="9">
        <v>0</v>
      </c>
      <c r="J56" s="9">
        <v>0</v>
      </c>
      <c r="K56" s="13">
        <f t="shared" si="16"/>
        <v>0</v>
      </c>
      <c r="L56" s="13">
        <f t="shared" si="16"/>
        <v>52</v>
      </c>
      <c r="M56" s="16">
        <f t="shared" si="12"/>
        <v>719.13333333333333</v>
      </c>
      <c r="N56" s="14">
        <f t="shared" si="13"/>
        <v>0</v>
      </c>
      <c r="O56" s="9">
        <f>132*24.05</f>
        <v>3174.6</v>
      </c>
      <c r="P56" s="16">
        <f t="shared" si="14"/>
        <v>3174.5999999999995</v>
      </c>
      <c r="Q56" s="17">
        <f t="shared" si="15"/>
        <v>99.999999999999986</v>
      </c>
      <c r="R56" s="8"/>
    </row>
    <row r="57" spans="1:18" s="4" customForma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13"/>
      <c r="L57" s="13"/>
      <c r="M57" s="9"/>
      <c r="N57" s="9"/>
      <c r="O57" s="9"/>
      <c r="P57" s="9"/>
      <c r="Q57" s="9"/>
      <c r="R57" s="8"/>
    </row>
    <row r="58" spans="1:18" s="4" customFormat="1" x14ac:dyDescent="0.25">
      <c r="A58" s="8"/>
      <c r="B58" s="9"/>
      <c r="C58" s="18">
        <f t="shared" ref="C58:L58" si="17">SUM(C49:C57)</f>
        <v>6</v>
      </c>
      <c r="D58" s="18">
        <f t="shared" si="17"/>
        <v>34</v>
      </c>
      <c r="E58" s="18">
        <f t="shared" si="17"/>
        <v>0</v>
      </c>
      <c r="F58" s="18">
        <f t="shared" si="17"/>
        <v>90</v>
      </c>
      <c r="G58" s="18">
        <f t="shared" si="17"/>
        <v>0</v>
      </c>
      <c r="H58" s="18">
        <f t="shared" si="17"/>
        <v>0</v>
      </c>
      <c r="I58" s="18">
        <f t="shared" si="17"/>
        <v>0</v>
      </c>
      <c r="J58" s="18">
        <f t="shared" si="17"/>
        <v>0</v>
      </c>
      <c r="K58" s="18">
        <f t="shared" si="17"/>
        <v>6</v>
      </c>
      <c r="L58" s="18">
        <f t="shared" si="17"/>
        <v>124</v>
      </c>
      <c r="M58" s="18">
        <f>SUM(M49:M56)</f>
        <v>5758.5</v>
      </c>
      <c r="N58" s="18"/>
      <c r="O58" s="18">
        <f>SUM(O49:O56)</f>
        <v>476625.33399999997</v>
      </c>
      <c r="P58" s="18">
        <f>SUM(P49:P56)</f>
        <v>475478.85020884254</v>
      </c>
      <c r="Q58" s="19">
        <f>SUM(Q49:Q56)</f>
        <v>799.08796296296293</v>
      </c>
      <c r="R58" s="8"/>
    </row>
    <row r="59" spans="1:18" s="4" customFormat="1" x14ac:dyDescent="0.25">
      <c r="A59" s="8"/>
      <c r="B59" s="21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s="4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s="1" customFormat="1" x14ac:dyDescent="0.25">
      <c r="A61" s="8"/>
      <c r="B61" s="8" t="s">
        <v>24</v>
      </c>
      <c r="C61" s="26">
        <f>P58/O58</f>
        <v>0.99759458067086837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s="1" customFormat="1" x14ac:dyDescent="0.25">
      <c r="A62" s="27" t="s">
        <v>25</v>
      </c>
      <c r="B62" s="28" t="s">
        <v>24</v>
      </c>
      <c r="C62" s="29">
        <f>C61*100</f>
        <v>99.75945806708684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s="1" customFormat="1" x14ac:dyDescent="0.25"/>
    <row r="64" spans="1:18" s="1" customFormat="1" ht="18.75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0"/>
      <c r="P64" s="4"/>
      <c r="Q64" s="4"/>
    </row>
    <row r="65" spans="2:17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</sheetData>
  <mergeCells count="15">
    <mergeCell ref="C25:D25"/>
    <mergeCell ref="E25:F25"/>
    <mergeCell ref="G25:H25"/>
    <mergeCell ref="I25:J25"/>
    <mergeCell ref="K25:L25"/>
    <mergeCell ref="C4:D4"/>
    <mergeCell ref="E4:F4"/>
    <mergeCell ref="G4:H4"/>
    <mergeCell ref="I4:J4"/>
    <mergeCell ref="K4:L4"/>
    <mergeCell ref="C47:D47"/>
    <mergeCell ref="E47:F47"/>
    <mergeCell ref="G47:H47"/>
    <mergeCell ref="I47:J47"/>
    <mergeCell ref="K47:L47"/>
  </mergeCells>
  <printOptions verticalCentered="1"/>
  <pageMargins left="0.19685039370078741" right="0.31496062992125984" top="0.35433070866141736" bottom="0.35433070866141736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topLeftCell="A30" workbookViewId="0">
      <selection activeCell="A48" sqref="A48"/>
    </sheetView>
  </sheetViews>
  <sheetFormatPr defaultRowHeight="15" x14ac:dyDescent="0.25"/>
  <cols>
    <col min="2" max="2" width="18.85546875" bestFit="1" customWidth="1"/>
  </cols>
  <sheetData>
    <row r="1" spans="1:4" x14ac:dyDescent="0.25">
      <c r="A1" s="34" t="s">
        <v>42</v>
      </c>
      <c r="B1" s="34"/>
      <c r="C1" s="34"/>
      <c r="D1" s="34"/>
    </row>
    <row r="3" spans="1:4" ht="18.75" x14ac:dyDescent="0.3">
      <c r="A3" s="35" t="s">
        <v>30</v>
      </c>
      <c r="B3" s="35"/>
      <c r="C3" s="35"/>
      <c r="D3" s="35"/>
    </row>
    <row r="5" spans="1:4" ht="76.5" x14ac:dyDescent="0.25">
      <c r="A5" s="36" t="s">
        <v>31</v>
      </c>
      <c r="B5" s="36" t="s">
        <v>32</v>
      </c>
      <c r="C5" s="37" t="s">
        <v>33</v>
      </c>
      <c r="D5" s="36" t="s">
        <v>34</v>
      </c>
    </row>
    <row r="6" spans="1:4" x14ac:dyDescent="0.25">
      <c r="A6" s="38" t="s">
        <v>35</v>
      </c>
      <c r="B6" s="39"/>
      <c r="C6" s="39"/>
      <c r="D6" s="40"/>
    </row>
    <row r="7" spans="1:4" x14ac:dyDescent="0.25">
      <c r="A7" s="41">
        <v>1</v>
      </c>
      <c r="B7" s="9" t="s">
        <v>16</v>
      </c>
      <c r="C7" s="43">
        <f>'Apl''-June17'!Q6/100</f>
        <v>1</v>
      </c>
      <c r="D7" s="44">
        <v>0.9</v>
      </c>
    </row>
    <row r="8" spans="1:4" x14ac:dyDescent="0.25">
      <c r="A8" s="41">
        <v>2</v>
      </c>
      <c r="B8" s="9" t="s">
        <v>17</v>
      </c>
      <c r="C8" s="43">
        <f>'Apl''-June17'!Q7/100</f>
        <v>1</v>
      </c>
      <c r="D8" s="44">
        <v>0.9</v>
      </c>
    </row>
    <row r="9" spans="1:4" x14ac:dyDescent="0.25">
      <c r="A9" s="41">
        <v>3</v>
      </c>
      <c r="B9" s="9" t="s">
        <v>18</v>
      </c>
      <c r="C9" s="43">
        <f>'Apl''-June17'!Q8/100</f>
        <v>1</v>
      </c>
      <c r="D9" s="44">
        <v>0.9</v>
      </c>
    </row>
    <row r="10" spans="1:4" x14ac:dyDescent="0.25">
      <c r="A10" s="41">
        <v>4</v>
      </c>
      <c r="B10" s="9" t="s">
        <v>19</v>
      </c>
      <c r="C10" s="43">
        <f>'Apl''-June17'!Q9/100</f>
        <v>1</v>
      </c>
      <c r="D10" s="44">
        <v>0.9</v>
      </c>
    </row>
    <row r="11" spans="1:4" x14ac:dyDescent="0.25">
      <c r="A11" s="41">
        <v>5</v>
      </c>
      <c r="B11" s="9" t="s">
        <v>20</v>
      </c>
      <c r="C11" s="43">
        <f>'Apl''-June17'!Q10/100</f>
        <v>1</v>
      </c>
      <c r="D11" s="44">
        <v>0.9</v>
      </c>
    </row>
    <row r="12" spans="1:4" x14ac:dyDescent="0.25">
      <c r="A12" s="41">
        <v>6</v>
      </c>
      <c r="B12" s="9" t="s">
        <v>21</v>
      </c>
      <c r="C12" s="43">
        <f>'Apl''-June17'!Q11/100</f>
        <v>1</v>
      </c>
      <c r="D12" s="44">
        <v>0.9</v>
      </c>
    </row>
    <row r="13" spans="1:4" x14ac:dyDescent="0.25">
      <c r="A13" s="41">
        <v>7</v>
      </c>
      <c r="B13" s="9" t="s">
        <v>22</v>
      </c>
      <c r="C13" s="43">
        <f>'Apl''-June17'!Q12/100</f>
        <v>1</v>
      </c>
      <c r="D13" s="44">
        <v>0.9</v>
      </c>
    </row>
    <row r="14" spans="1:4" x14ac:dyDescent="0.25">
      <c r="A14" s="41">
        <v>8</v>
      </c>
      <c r="B14" s="9" t="s">
        <v>23</v>
      </c>
      <c r="C14" s="43">
        <f>'Apl''-June17'!Q13/100</f>
        <v>1</v>
      </c>
      <c r="D14" s="44">
        <v>0.9</v>
      </c>
    </row>
    <row r="17" spans="1:4" x14ac:dyDescent="0.25">
      <c r="A17" s="34" t="s">
        <v>43</v>
      </c>
      <c r="B17" s="34"/>
      <c r="C17" s="34"/>
      <c r="D17" s="34"/>
    </row>
    <row r="19" spans="1:4" ht="18.75" x14ac:dyDescent="0.3">
      <c r="A19" s="35" t="s">
        <v>30</v>
      </c>
      <c r="B19" s="35"/>
      <c r="C19" s="35"/>
      <c r="D19" s="35"/>
    </row>
    <row r="21" spans="1:4" ht="76.5" x14ac:dyDescent="0.25">
      <c r="A21" s="36" t="s">
        <v>31</v>
      </c>
      <c r="B21" s="36" t="s">
        <v>32</v>
      </c>
      <c r="C21" s="37" t="s">
        <v>33</v>
      </c>
      <c r="D21" s="36" t="s">
        <v>34</v>
      </c>
    </row>
    <row r="22" spans="1:4" x14ac:dyDescent="0.25">
      <c r="A22" s="38" t="s">
        <v>35</v>
      </c>
      <c r="B22" s="39"/>
      <c r="C22" s="39"/>
      <c r="D22" s="40"/>
    </row>
    <row r="23" spans="1:4" x14ac:dyDescent="0.25">
      <c r="A23" s="41">
        <v>1</v>
      </c>
      <c r="B23" s="42" t="s">
        <v>36</v>
      </c>
      <c r="C23" s="43">
        <f>'Apl''-June17'!Q27/100</f>
        <v>1</v>
      </c>
      <c r="D23" s="44">
        <v>0.9</v>
      </c>
    </row>
    <row r="24" spans="1:4" x14ac:dyDescent="0.25">
      <c r="A24" s="41">
        <v>2</v>
      </c>
      <c r="B24" s="42" t="s">
        <v>37</v>
      </c>
      <c r="C24" s="43">
        <f>'Apl''-June17'!Q28/100</f>
        <v>1</v>
      </c>
      <c r="D24" s="44">
        <v>0.9</v>
      </c>
    </row>
    <row r="25" spans="1:4" x14ac:dyDescent="0.25">
      <c r="A25" s="41">
        <v>3</v>
      </c>
      <c r="B25" s="42" t="s">
        <v>38</v>
      </c>
      <c r="C25" s="43">
        <f>'Apl''-June17'!Q29/100</f>
        <v>1</v>
      </c>
      <c r="D25" s="44">
        <v>0.9</v>
      </c>
    </row>
    <row r="26" spans="1:4" x14ac:dyDescent="0.25">
      <c r="A26" s="41">
        <v>4</v>
      </c>
      <c r="B26" s="42" t="s">
        <v>39</v>
      </c>
      <c r="C26" s="43">
        <f>'Apl''-June17'!Q30/100</f>
        <v>1</v>
      </c>
      <c r="D26" s="44">
        <v>0.9</v>
      </c>
    </row>
    <row r="27" spans="1:4" x14ac:dyDescent="0.25">
      <c r="A27" s="41">
        <v>5</v>
      </c>
      <c r="B27" s="42" t="s">
        <v>40</v>
      </c>
      <c r="C27" s="43">
        <f>'Apl''-June17'!Q31/100</f>
        <v>1</v>
      </c>
      <c r="D27" s="44">
        <v>0.9</v>
      </c>
    </row>
    <row r="28" spans="1:4" x14ac:dyDescent="0.25">
      <c r="A28" s="41">
        <v>6</v>
      </c>
      <c r="B28" s="42" t="s">
        <v>41</v>
      </c>
      <c r="C28" s="43">
        <f>'Apl''-June17'!Q32/100</f>
        <v>1</v>
      </c>
      <c r="D28" s="44">
        <v>0.9</v>
      </c>
    </row>
    <row r="29" spans="1:4" x14ac:dyDescent="0.25">
      <c r="A29" s="41">
        <v>7</v>
      </c>
      <c r="B29" s="9" t="s">
        <v>22</v>
      </c>
      <c r="C29" s="43">
        <f>'Apl''-June17'!Q33/100</f>
        <v>1</v>
      </c>
      <c r="D29" s="44">
        <v>0.9</v>
      </c>
    </row>
    <row r="30" spans="1:4" x14ac:dyDescent="0.25">
      <c r="A30" s="41">
        <v>8</v>
      </c>
      <c r="B30" s="9" t="s">
        <v>23</v>
      </c>
      <c r="C30" s="43">
        <f>'Apl''-June17'!Q34/100</f>
        <v>0.99999999999999989</v>
      </c>
      <c r="D30" s="44">
        <v>0.9</v>
      </c>
    </row>
    <row r="33" spans="1:4" x14ac:dyDescent="0.25">
      <c r="A33" s="34" t="s">
        <v>44</v>
      </c>
      <c r="B33" s="34"/>
      <c r="C33" s="34"/>
      <c r="D33" s="34"/>
    </row>
    <row r="35" spans="1:4" ht="18.75" x14ac:dyDescent="0.3">
      <c r="A35" s="35" t="s">
        <v>30</v>
      </c>
      <c r="B35" s="35"/>
      <c r="C35" s="35"/>
      <c r="D35" s="35"/>
    </row>
    <row r="37" spans="1:4" ht="76.5" x14ac:dyDescent="0.25">
      <c r="A37" s="36" t="s">
        <v>31</v>
      </c>
      <c r="B37" s="36" t="s">
        <v>32</v>
      </c>
      <c r="C37" s="37" t="s">
        <v>33</v>
      </c>
      <c r="D37" s="36" t="s">
        <v>34</v>
      </c>
    </row>
    <row r="38" spans="1:4" x14ac:dyDescent="0.25">
      <c r="A38" s="38" t="s">
        <v>35</v>
      </c>
      <c r="B38" s="39"/>
      <c r="C38" s="39"/>
      <c r="D38" s="40"/>
    </row>
    <row r="39" spans="1:4" x14ac:dyDescent="0.25">
      <c r="A39" s="41">
        <v>1</v>
      </c>
      <c r="B39" s="42" t="s">
        <v>36</v>
      </c>
      <c r="C39" s="43">
        <f>'Apl''-June17'!Q49/100</f>
        <v>1</v>
      </c>
      <c r="D39" s="44">
        <v>0.9</v>
      </c>
    </row>
    <row r="40" spans="1:4" x14ac:dyDescent="0.25">
      <c r="A40" s="41">
        <v>2</v>
      </c>
      <c r="B40" s="42" t="s">
        <v>37</v>
      </c>
      <c r="C40" s="43">
        <f>'Apl''-June17'!Q50/100</f>
        <v>1</v>
      </c>
      <c r="D40" s="44">
        <v>0.9</v>
      </c>
    </row>
    <row r="41" spans="1:4" x14ac:dyDescent="0.25">
      <c r="A41" s="41">
        <v>3</v>
      </c>
      <c r="B41" s="42" t="s">
        <v>38</v>
      </c>
      <c r="C41" s="43">
        <f>'Apl''-June17'!Q51/100</f>
        <v>1</v>
      </c>
      <c r="D41" s="44">
        <v>0.9</v>
      </c>
    </row>
    <row r="42" spans="1:4" x14ac:dyDescent="0.25">
      <c r="A42" s="41">
        <v>4</v>
      </c>
      <c r="B42" s="42" t="s">
        <v>39</v>
      </c>
      <c r="C42" s="43">
        <f>'Apl''-June17'!Q52/100</f>
        <v>1</v>
      </c>
      <c r="D42" s="44">
        <v>0.9</v>
      </c>
    </row>
    <row r="43" spans="1:4" x14ac:dyDescent="0.25">
      <c r="A43" s="41">
        <v>5</v>
      </c>
      <c r="B43" s="42" t="s">
        <v>40</v>
      </c>
      <c r="C43" s="43">
        <f>'Apl''-June17'!Q53/100</f>
        <v>1</v>
      </c>
      <c r="D43" s="44">
        <v>0.9</v>
      </c>
    </row>
    <row r="44" spans="1:4" x14ac:dyDescent="0.25">
      <c r="A44" s="41">
        <v>6</v>
      </c>
      <c r="B44" s="42" t="s">
        <v>41</v>
      </c>
      <c r="C44" s="43">
        <f>'Apl''-June17'!Q54/100</f>
        <v>0.99087962962962961</v>
      </c>
      <c r="D44" s="44">
        <v>0.9</v>
      </c>
    </row>
    <row r="45" spans="1:4" x14ac:dyDescent="0.25">
      <c r="A45" s="45">
        <v>7</v>
      </c>
      <c r="B45" s="9" t="s">
        <v>22</v>
      </c>
      <c r="C45" s="43">
        <f>'Apl''-June17'!Q55/100</f>
        <v>1</v>
      </c>
      <c r="D45" s="44">
        <v>0.9</v>
      </c>
    </row>
    <row r="46" spans="1:4" x14ac:dyDescent="0.25">
      <c r="A46" s="45">
        <v>8</v>
      </c>
      <c r="B46" s="9" t="s">
        <v>23</v>
      </c>
      <c r="C46" s="43">
        <f>'Apl''-June17'!Q56/100</f>
        <v>0.99999999999999989</v>
      </c>
      <c r="D46" s="44">
        <v>0.9</v>
      </c>
    </row>
  </sheetData>
  <mergeCells count="6">
    <mergeCell ref="A1:D1"/>
    <mergeCell ref="A6:D6"/>
    <mergeCell ref="A17:D17"/>
    <mergeCell ref="A22:D22"/>
    <mergeCell ref="A33:D33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Apl'-June17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 Nita</dc:creator>
  <cp:lastModifiedBy>Jha Nita</cp:lastModifiedBy>
  <dcterms:created xsi:type="dcterms:W3CDTF">2017-08-23T09:04:47Z</dcterms:created>
  <dcterms:modified xsi:type="dcterms:W3CDTF">2017-08-23T09:12:09Z</dcterms:modified>
</cp:coreProperties>
</file>